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Ffi" sheetId="1" r:id="rId1"/>
    <sheet name="Női" sheetId="2" r:id="rId2"/>
    <sheet name="Csapat" sheetId="3" r:id="rId3"/>
    <sheet name="Abszolut" sheetId="4" r:id="rId4"/>
  </sheets>
  <definedNames/>
  <calcPr fullCalcOnLoad="1"/>
</workbook>
</file>

<file path=xl/sharedStrings.xml><?xml version="1.0" encoding="utf-8"?>
<sst xmlns="http://schemas.openxmlformats.org/spreadsheetml/2006/main" count="217" uniqueCount="49">
  <si>
    <t>Név</t>
  </si>
  <si>
    <t>Betű adás</t>
  </si>
  <si>
    <t>Szám adás</t>
  </si>
  <si>
    <t>Betű vétel</t>
  </si>
  <si>
    <t>Szám vétel</t>
  </si>
  <si>
    <t>Összpontszám</t>
  </si>
  <si>
    <t>Helyezés</t>
  </si>
  <si>
    <t>Ütem</t>
  </si>
  <si>
    <t>Hiba</t>
  </si>
  <si>
    <t>Javítás</t>
  </si>
  <si>
    <t>Szorzó</t>
  </si>
  <si>
    <t>Pont</t>
  </si>
  <si>
    <t>NŐK</t>
  </si>
  <si>
    <t>FÉRFIAK</t>
  </si>
  <si>
    <t>betű adás:</t>
  </si>
  <si>
    <t>szám adás:</t>
  </si>
  <si>
    <t>betű vétel:</t>
  </si>
  <si>
    <t>szám vétel:</t>
  </si>
  <si>
    <t>Legjobb ütem:</t>
  </si>
  <si>
    <t>Csapat</t>
  </si>
  <si>
    <t>Résztvevők</t>
  </si>
  <si>
    <t>CEGLÉD</t>
  </si>
  <si>
    <t>SZEKSZÁRD</t>
  </si>
  <si>
    <t>JÁSZSZENTLÁSZLÓ</t>
  </si>
  <si>
    <t>CSAPAT EREDMÉNYEK:</t>
  </si>
  <si>
    <t>Hudanik Antal</t>
  </si>
  <si>
    <t>Kocsis Ferenc</t>
  </si>
  <si>
    <t>Marton Sándor</t>
  </si>
  <si>
    <t>Neumann Ferenc</t>
  </si>
  <si>
    <t>Provics Ferenc</t>
  </si>
  <si>
    <t>Weisz László</t>
  </si>
  <si>
    <t>JLO</t>
  </si>
  <si>
    <t>SZD</t>
  </si>
  <si>
    <t>Kiss Andrea</t>
  </si>
  <si>
    <t>Lendvai Klára</t>
  </si>
  <si>
    <t>CEG</t>
  </si>
  <si>
    <t>BUD</t>
  </si>
  <si>
    <t>I</t>
  </si>
  <si>
    <t>II</t>
  </si>
  <si>
    <t>III</t>
  </si>
  <si>
    <t>PUSKÁS BP</t>
  </si>
  <si>
    <t>IV</t>
  </si>
  <si>
    <t>Gulyás Zsuzsanna</t>
  </si>
  <si>
    <t>Jászszentlászló Kupa Legjobb Távírásza 2012:</t>
  </si>
  <si>
    <t>Varga Julianna</t>
  </si>
  <si>
    <t>A Jászszentlászló Kupa legeredményesebb versenyzője:</t>
  </si>
  <si>
    <t>Marton Erzsébet</t>
  </si>
  <si>
    <t>Pavkovics János</t>
  </si>
  <si>
    <t>WEISZ LÁSZLÓ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</si>
</sst>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166" fontId="1" fillId="0" borderId="5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7" xfId="0" applyBorder="1" applyAlignment="1">
      <alignment horizontal="centerContinuous" vertical="center" wrapText="1"/>
    </xf>
    <xf numFmtId="166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6" xfId="0" applyBorder="1" applyAlignment="1">
      <alignment horizontal="centerContinuous"/>
    </xf>
    <xf numFmtId="166" fontId="1" fillId="0" borderId="6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Continuous" vertical="center" wrapText="1"/>
    </xf>
    <xf numFmtId="166" fontId="5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right"/>
    </xf>
    <xf numFmtId="169" fontId="0" fillId="0" borderId="13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Continuous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9" xfId="0" applyBorder="1" applyAlignment="1">
      <alignment horizontal="center"/>
    </xf>
    <xf numFmtId="166" fontId="1" fillId="0" borderId="9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7.00390625" style="0" customWidth="1"/>
    <col min="2" max="2" width="6.875" style="0" bestFit="1" customWidth="1"/>
    <col min="3" max="3" width="9.75390625" style="0" bestFit="1" customWidth="1"/>
    <col min="4" max="4" width="6.875" style="0" customWidth="1"/>
    <col min="5" max="5" width="8.125" style="0" customWidth="1"/>
    <col min="6" max="6" width="6.875" style="0" bestFit="1" customWidth="1"/>
    <col min="7" max="7" width="6.125" style="0" customWidth="1"/>
    <col min="8" max="8" width="10.75390625" style="0" bestFit="1" customWidth="1"/>
    <col min="9" max="9" width="6.625" style="0" customWidth="1"/>
    <col min="10" max="10" width="8.00390625" style="0" customWidth="1"/>
    <col min="11" max="11" width="6.875" style="0" bestFit="1" customWidth="1"/>
    <col min="12" max="12" width="6.125" style="0" customWidth="1"/>
    <col min="13" max="13" width="9.375" style="0" bestFit="1" customWidth="1"/>
    <col min="14" max="14" width="7.25390625" style="0" customWidth="1"/>
    <col min="15" max="15" width="6.25390625" style="0" customWidth="1"/>
    <col min="16" max="16" width="10.375" style="0" bestFit="1" customWidth="1"/>
    <col min="17" max="17" width="6.875" style="0" customWidth="1"/>
    <col min="18" max="18" width="6.375" style="0" customWidth="1"/>
    <col min="19" max="19" width="13.75390625" style="0" customWidth="1"/>
    <col min="20" max="20" width="8.75390625" style="0" bestFit="1" customWidth="1"/>
  </cols>
  <sheetData>
    <row r="1" spans="1:20" ht="12.75">
      <c r="A1" s="20" t="s">
        <v>20</v>
      </c>
      <c r="B1" s="48"/>
      <c r="C1" s="41" t="s">
        <v>1</v>
      </c>
      <c r="D1" s="19"/>
      <c r="E1" s="19"/>
      <c r="F1" s="19"/>
      <c r="G1" s="19"/>
      <c r="H1" s="19" t="s">
        <v>2</v>
      </c>
      <c r="I1" s="19"/>
      <c r="J1" s="19"/>
      <c r="K1" s="19"/>
      <c r="L1" s="19"/>
      <c r="M1" s="19" t="s">
        <v>3</v>
      </c>
      <c r="N1" s="19"/>
      <c r="O1" s="19"/>
      <c r="P1" s="19" t="s">
        <v>4</v>
      </c>
      <c r="Q1" s="19"/>
      <c r="R1" s="37"/>
      <c r="S1" s="33" t="s">
        <v>5</v>
      </c>
      <c r="T1" s="18" t="s">
        <v>6</v>
      </c>
    </row>
    <row r="2" spans="1:20" ht="13.5" thickBot="1">
      <c r="A2" s="46" t="s">
        <v>0</v>
      </c>
      <c r="B2" s="49" t="s">
        <v>19</v>
      </c>
      <c r="C2" s="44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7</v>
      </c>
      <c r="N2" s="1" t="s">
        <v>8</v>
      </c>
      <c r="O2" s="1" t="s">
        <v>11</v>
      </c>
      <c r="P2" s="1" t="s">
        <v>7</v>
      </c>
      <c r="Q2" s="1" t="s">
        <v>8</v>
      </c>
      <c r="R2" s="63" t="s">
        <v>11</v>
      </c>
      <c r="S2" s="64"/>
      <c r="T2" s="52"/>
    </row>
    <row r="3" spans="1:20" ht="12.75">
      <c r="A3" s="5" t="s">
        <v>30</v>
      </c>
      <c r="B3" s="50" t="s">
        <v>32</v>
      </c>
      <c r="C3" s="42">
        <v>128</v>
      </c>
      <c r="D3" s="6">
        <v>0</v>
      </c>
      <c r="E3" s="6">
        <v>2</v>
      </c>
      <c r="F3" s="6">
        <v>0.9</v>
      </c>
      <c r="G3" s="30">
        <f>IF($D$12="",0,((C3)/$D$12*F3)*100-D3*2)</f>
        <v>90</v>
      </c>
      <c r="H3" s="6">
        <v>82</v>
      </c>
      <c r="I3" s="6">
        <v>1</v>
      </c>
      <c r="J3" s="6">
        <v>3</v>
      </c>
      <c r="K3" s="6">
        <v>0.9</v>
      </c>
      <c r="L3" s="30">
        <f>IF($I$12="",0,(H3)/$I$12*K3*100-I3*2)</f>
        <v>88</v>
      </c>
      <c r="M3" s="6">
        <v>170</v>
      </c>
      <c r="N3" s="6">
        <v>2</v>
      </c>
      <c r="O3" s="30">
        <f>IF($N$12="",0,IF((M3-$N$12+100-N3*2)&lt;0,0,(M3-$N$12+100-N3*2)))</f>
        <v>96</v>
      </c>
      <c r="P3" s="6">
        <v>160</v>
      </c>
      <c r="Q3" s="6">
        <v>4</v>
      </c>
      <c r="R3" s="38">
        <f>IF($Q$12="",0,IF((P3-$Q$12+100-Q3*2)&lt;0,0,(P3-$Q$12+100-Q3*2)))</f>
        <v>92</v>
      </c>
      <c r="S3" s="34">
        <f>G3+L3+O3+R3</f>
        <v>366</v>
      </c>
      <c r="T3" s="15" t="s">
        <v>37</v>
      </c>
    </row>
    <row r="4" spans="1:20" s="12" customFormat="1" ht="12.75">
      <c r="A4" s="9" t="s">
        <v>27</v>
      </c>
      <c r="B4" s="51" t="s">
        <v>31</v>
      </c>
      <c r="C4" s="45">
        <v>113</v>
      </c>
      <c r="D4" s="3">
        <v>0</v>
      </c>
      <c r="E4" s="3">
        <v>2</v>
      </c>
      <c r="F4" s="3">
        <v>0.9</v>
      </c>
      <c r="G4" s="31">
        <f>IF($D$12="",0,((C4)/$D$12*F4)*100-D4*2)</f>
        <v>79.453125</v>
      </c>
      <c r="H4" s="3">
        <v>82</v>
      </c>
      <c r="I4" s="3">
        <v>0</v>
      </c>
      <c r="J4" s="3">
        <v>0</v>
      </c>
      <c r="K4" s="3">
        <v>1</v>
      </c>
      <c r="L4" s="31">
        <f>IF($I$12="",0,(H4)/$I$12*K4*100-I4*2)</f>
        <v>100</v>
      </c>
      <c r="M4" s="3">
        <v>160</v>
      </c>
      <c r="N4" s="3">
        <v>5</v>
      </c>
      <c r="O4" s="31">
        <f>IF($N$12="",0,IF((M4-$N$12+100-N4*2)&lt;0,0,(M4-$N$12+100-N4*2)))</f>
        <v>80</v>
      </c>
      <c r="P4" s="3">
        <v>150</v>
      </c>
      <c r="Q4" s="3">
        <v>5</v>
      </c>
      <c r="R4" s="39">
        <f>IF($Q$12="",0,IF((P4-$Q$12+100-Q4*2)&lt;0,0,(P4-$Q$12+100-Q4*2)))</f>
        <v>80</v>
      </c>
      <c r="S4" s="35">
        <f>G4+L4+O4+R4</f>
        <v>339.453125</v>
      </c>
      <c r="T4" s="16" t="s">
        <v>38</v>
      </c>
    </row>
    <row r="5" spans="1:20" ht="12.75">
      <c r="A5" s="9" t="s">
        <v>25</v>
      </c>
      <c r="B5" s="51" t="s">
        <v>32</v>
      </c>
      <c r="C5" s="45">
        <v>106</v>
      </c>
      <c r="D5" s="3">
        <v>0</v>
      </c>
      <c r="E5" s="3">
        <v>1</v>
      </c>
      <c r="F5" s="3">
        <v>0.9</v>
      </c>
      <c r="G5" s="31">
        <f>IF($D$12="",0,((C5)/$D$12*F5)*100-D5*2)</f>
        <v>74.53125</v>
      </c>
      <c r="H5" s="3">
        <v>80</v>
      </c>
      <c r="I5" s="3">
        <v>0</v>
      </c>
      <c r="J5" s="3">
        <v>0</v>
      </c>
      <c r="K5" s="3">
        <v>1</v>
      </c>
      <c r="L5" s="31">
        <f>IF($I$12="",0,(H5)/$I$12*K5*100-I5*2)</f>
        <v>97.5609756097561</v>
      </c>
      <c r="M5" s="3">
        <v>140</v>
      </c>
      <c r="N5" s="3">
        <v>4</v>
      </c>
      <c r="O5" s="31">
        <f>IF($N$12="",0,IF((M5-$N$12+100-N5*2)&lt;0,0,(M5-$N$12+100-N5*2)))</f>
        <v>62</v>
      </c>
      <c r="P5" s="3">
        <v>160</v>
      </c>
      <c r="Q5" s="3">
        <v>0</v>
      </c>
      <c r="R5" s="39">
        <f>IF($Q$12="",0,IF((P5-$Q$12+100-Q5*2)&lt;0,0,(P5-$Q$12+100-Q5*2)))</f>
        <v>100</v>
      </c>
      <c r="S5" s="35">
        <f>G5+L5+O5+R5</f>
        <v>334.0922256097561</v>
      </c>
      <c r="T5" s="16" t="s">
        <v>39</v>
      </c>
    </row>
    <row r="6" spans="1:20" ht="12.75">
      <c r="A6" s="65" t="s">
        <v>29</v>
      </c>
      <c r="B6" s="51" t="s">
        <v>31</v>
      </c>
      <c r="C6" s="45">
        <v>120</v>
      </c>
      <c r="D6" s="3">
        <v>0</v>
      </c>
      <c r="E6" s="3">
        <v>1</v>
      </c>
      <c r="F6" s="3">
        <v>0.9</v>
      </c>
      <c r="G6" s="31">
        <f>IF($D$12="",0,((C6)/$D$12*F6)*100-D6*2)</f>
        <v>84.375</v>
      </c>
      <c r="H6" s="3">
        <v>77</v>
      </c>
      <c r="I6" s="3">
        <v>1</v>
      </c>
      <c r="J6" s="3">
        <v>1</v>
      </c>
      <c r="K6" s="3">
        <v>0.9</v>
      </c>
      <c r="L6" s="31">
        <f>IF($I$12="",0,(H6)/$I$12*K6*100-I6*2)</f>
        <v>82.51219512195122</v>
      </c>
      <c r="M6" s="3">
        <v>150</v>
      </c>
      <c r="N6" s="3">
        <v>2</v>
      </c>
      <c r="O6" s="31">
        <f>IF($N$12="",0,IF((M6-$N$12+100-N6*2)&lt;0,0,(M6-$N$12+100-N6*2)))</f>
        <v>76</v>
      </c>
      <c r="P6" s="3">
        <v>140</v>
      </c>
      <c r="Q6" s="3">
        <v>0</v>
      </c>
      <c r="R6" s="39">
        <f>IF($Q$12="",0,IF((P6-$Q$12+100-Q6*2)&lt;0,0,(P6-$Q$12+100-Q6*2)))</f>
        <v>80</v>
      </c>
      <c r="S6" s="35">
        <f>G6+L6+O6+R6</f>
        <v>322.8871951219512</v>
      </c>
      <c r="T6" s="16">
        <v>4</v>
      </c>
    </row>
    <row r="7" spans="1:20" ht="12.75">
      <c r="A7" s="9" t="s">
        <v>28</v>
      </c>
      <c r="B7" s="51" t="s">
        <v>32</v>
      </c>
      <c r="C7" s="45">
        <v>88</v>
      </c>
      <c r="D7" s="3">
        <v>0</v>
      </c>
      <c r="E7" s="3">
        <v>3</v>
      </c>
      <c r="F7" s="3">
        <v>0.9</v>
      </c>
      <c r="G7" s="31">
        <f>IF($D$12="",0,((C7)/$D$12*F7)*100-D7*2)</f>
        <v>61.875</v>
      </c>
      <c r="H7" s="3">
        <v>63</v>
      </c>
      <c r="I7" s="3">
        <v>0</v>
      </c>
      <c r="J7" s="3">
        <v>1</v>
      </c>
      <c r="K7" s="3">
        <v>0.9</v>
      </c>
      <c r="L7" s="31">
        <f>IF($I$12="",0,(H7)/$I$12*K7*100-I7*2)</f>
        <v>69.14634146341464</v>
      </c>
      <c r="M7" s="3">
        <v>100</v>
      </c>
      <c r="N7" s="3">
        <v>3</v>
      </c>
      <c r="O7" s="31">
        <f>IF($N$12="",0,IF((M7-$N$12+100-N7*2)&lt;0,0,(M7-$N$12+100-N7*2)))</f>
        <v>24</v>
      </c>
      <c r="P7" s="3">
        <v>120</v>
      </c>
      <c r="Q7" s="3">
        <v>4</v>
      </c>
      <c r="R7" s="39">
        <f>IF($Q$12="",0,IF((P7-$Q$12+100-Q7*2)&lt;0,0,(P7-$Q$12+100-Q7*2)))</f>
        <v>52</v>
      </c>
      <c r="S7" s="35">
        <f>G7+L7+O7+R7</f>
        <v>207.02134146341464</v>
      </c>
      <c r="T7" s="16">
        <v>5</v>
      </c>
    </row>
    <row r="8" spans="1:20" ht="12.75">
      <c r="A8" s="9" t="s">
        <v>47</v>
      </c>
      <c r="B8" s="51" t="s">
        <v>31</v>
      </c>
      <c r="C8" s="45">
        <v>80</v>
      </c>
      <c r="D8" s="3">
        <v>0</v>
      </c>
      <c r="E8" s="3">
        <v>0</v>
      </c>
      <c r="F8" s="3">
        <v>1</v>
      </c>
      <c r="G8" s="31">
        <f>IF($D$12="",0,((C8)/$D$12*F8)*100-D8*2)</f>
        <v>62.5</v>
      </c>
      <c r="H8" s="3">
        <v>56</v>
      </c>
      <c r="I8" s="3">
        <v>0</v>
      </c>
      <c r="J8" s="3">
        <v>1</v>
      </c>
      <c r="K8" s="3">
        <v>0.9</v>
      </c>
      <c r="L8" s="31">
        <f>IF($I$12="",0,(H8)/$I$12*K8*100-I8*2)</f>
        <v>61.46341463414635</v>
      </c>
      <c r="M8" s="3">
        <v>100</v>
      </c>
      <c r="N8" s="3">
        <v>3</v>
      </c>
      <c r="O8" s="31">
        <f>IF($N$12="",0,IF((M8-$N$12+100-N8*2)&lt;0,0,(M8-$N$12+100-N8*2)))</f>
        <v>24</v>
      </c>
      <c r="P8" s="3">
        <v>90</v>
      </c>
      <c r="Q8" s="3">
        <v>1</v>
      </c>
      <c r="R8" s="39">
        <f>IF($Q$12="",0,IF((P8-$Q$12+100-Q8*2)&lt;0,0,(P8-$Q$12+100-Q8*2)))</f>
        <v>28</v>
      </c>
      <c r="S8" s="35">
        <f>G8+L8+O8+R8</f>
        <v>175.96341463414635</v>
      </c>
      <c r="T8" s="16">
        <v>6</v>
      </c>
    </row>
    <row r="9" spans="1:20" ht="13.5" thickBot="1">
      <c r="A9" s="10" t="s">
        <v>26</v>
      </c>
      <c r="B9" s="49" t="s">
        <v>31</v>
      </c>
      <c r="C9" s="44">
        <v>73</v>
      </c>
      <c r="D9" s="1">
        <v>1</v>
      </c>
      <c r="E9" s="1">
        <v>1</v>
      </c>
      <c r="F9" s="1">
        <v>0.9</v>
      </c>
      <c r="G9" s="32">
        <f>IF($D$12="",0,((C9)/$D$12*F9)*100-D9*2)</f>
        <v>49.328125</v>
      </c>
      <c r="H9" s="1">
        <v>41</v>
      </c>
      <c r="I9" s="1">
        <v>0</v>
      </c>
      <c r="J9" s="1">
        <v>2</v>
      </c>
      <c r="K9" s="1">
        <v>0.9</v>
      </c>
      <c r="L9" s="32">
        <f>IF($I$12="",0,(H9)/$I$12*K9*100-I9*2)</f>
        <v>45</v>
      </c>
      <c r="M9" s="1">
        <v>70</v>
      </c>
      <c r="N9" s="1">
        <v>5</v>
      </c>
      <c r="O9" s="32">
        <f>IF($N$12="",0,IF((M9-$N$12+100-N9*2)&lt;0,0,(M9-$N$12+100-N9*2)))</f>
        <v>0</v>
      </c>
      <c r="P9" s="1">
        <v>80</v>
      </c>
      <c r="Q9" s="1">
        <v>4</v>
      </c>
      <c r="R9" s="40">
        <f>IF($Q$12="",0,IF((P9-$Q$12+100-Q9*2)&lt;0,0,(P9-$Q$12+100-Q9*2)))</f>
        <v>12</v>
      </c>
      <c r="S9" s="36">
        <f>G9+L9+O9+R9</f>
        <v>106.328125</v>
      </c>
      <c r="T9" s="17">
        <v>7</v>
      </c>
    </row>
    <row r="11" spans="1:20" ht="13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17" ht="13.5" thickBot="1">
      <c r="A12" s="29" t="s">
        <v>18</v>
      </c>
      <c r="B12" s="29"/>
      <c r="C12" t="s">
        <v>14</v>
      </c>
      <c r="D12" s="28">
        <v>128</v>
      </c>
      <c r="H12" t="s">
        <v>15</v>
      </c>
      <c r="I12" s="28">
        <v>82</v>
      </c>
      <c r="M12" t="s">
        <v>16</v>
      </c>
      <c r="N12" s="28">
        <v>170</v>
      </c>
      <c r="P12" t="s">
        <v>17</v>
      </c>
      <c r="Q12" s="28">
        <v>160</v>
      </c>
    </row>
    <row r="13" spans="1:20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3:20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printOptions/>
  <pageMargins left="0.75" right="0.75" top="1.22" bottom="1" header="0.5" footer="0.5"/>
  <pageSetup fitToHeight="1" fitToWidth="1" horizontalDpi="200" verticalDpi="200" orientation="landscape" paperSize="9" scale="77" r:id="rId1"/>
  <headerFooter alignWithMargins="0">
    <oddHeader>&amp;C2012. ÉVI JÁSZSZENTLÁSZLÓ KUPA "GYŐRÖK IMRE" GYORSTÁVÍRÁSZ EMLÉKVERSENY
FÉRFI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6.625" style="0" bestFit="1" customWidth="1"/>
    <col min="2" max="2" width="6.875" style="0" bestFit="1" customWidth="1"/>
    <col min="3" max="3" width="9.75390625" style="0" bestFit="1" customWidth="1"/>
    <col min="4" max="4" width="6.375" style="0" customWidth="1"/>
    <col min="5" max="5" width="6.625" style="0" bestFit="1" customWidth="1"/>
    <col min="6" max="6" width="6.875" style="0" bestFit="1" customWidth="1"/>
    <col min="7" max="7" width="6.75390625" style="0" customWidth="1"/>
    <col min="8" max="8" width="10.75390625" style="0" bestFit="1" customWidth="1"/>
    <col min="9" max="9" width="6.375" style="0" customWidth="1"/>
    <col min="10" max="10" width="6.625" style="0" bestFit="1" customWidth="1"/>
    <col min="11" max="11" width="6.875" style="0" bestFit="1" customWidth="1"/>
    <col min="12" max="12" width="6.75390625" style="0" customWidth="1"/>
    <col min="13" max="13" width="9.375" style="0" bestFit="1" customWidth="1"/>
    <col min="14" max="14" width="6.125" style="0" customWidth="1"/>
    <col min="15" max="15" width="6.375" style="0" customWidth="1"/>
    <col min="16" max="16" width="10.375" style="0" bestFit="1" customWidth="1"/>
    <col min="17" max="17" width="6.625" style="0" customWidth="1"/>
    <col min="18" max="18" width="6.875" style="0" customWidth="1"/>
    <col min="19" max="19" width="13.75390625" style="0" customWidth="1"/>
  </cols>
  <sheetData>
    <row r="1" spans="1:20" ht="12.75">
      <c r="A1" s="20" t="s">
        <v>20</v>
      </c>
      <c r="B1" s="37"/>
      <c r="C1" s="41" t="s">
        <v>1</v>
      </c>
      <c r="D1" s="19"/>
      <c r="E1" s="19"/>
      <c r="F1" s="19"/>
      <c r="G1" s="19"/>
      <c r="H1" s="19" t="s">
        <v>2</v>
      </c>
      <c r="I1" s="19"/>
      <c r="J1" s="19"/>
      <c r="K1" s="19"/>
      <c r="L1" s="19"/>
      <c r="M1" s="19" t="s">
        <v>3</v>
      </c>
      <c r="N1" s="19"/>
      <c r="O1" s="19"/>
      <c r="P1" s="19" t="s">
        <v>4</v>
      </c>
      <c r="Q1" s="19"/>
      <c r="R1" s="37"/>
      <c r="S1" s="33" t="s">
        <v>5</v>
      </c>
      <c r="T1" s="18" t="s">
        <v>6</v>
      </c>
    </row>
    <row r="2" spans="1:20" ht="12.75">
      <c r="A2" s="72" t="s">
        <v>0</v>
      </c>
      <c r="B2" s="16" t="s">
        <v>19</v>
      </c>
      <c r="C2" s="45" t="s">
        <v>7</v>
      </c>
      <c r="D2" s="3" t="s">
        <v>8</v>
      </c>
      <c r="E2" s="3" t="s">
        <v>9</v>
      </c>
      <c r="F2" s="3" t="s">
        <v>10</v>
      </c>
      <c r="G2" s="73" t="s">
        <v>11</v>
      </c>
      <c r="H2" s="3" t="s">
        <v>7</v>
      </c>
      <c r="I2" s="3" t="s">
        <v>8</v>
      </c>
      <c r="J2" s="3" t="s">
        <v>9</v>
      </c>
      <c r="K2" s="3" t="s">
        <v>10</v>
      </c>
      <c r="L2" s="73" t="s">
        <v>11</v>
      </c>
      <c r="M2" s="3" t="s">
        <v>7</v>
      </c>
      <c r="N2" s="3" t="s">
        <v>8</v>
      </c>
      <c r="O2" s="73" t="s">
        <v>11</v>
      </c>
      <c r="P2" s="3" t="s">
        <v>7</v>
      </c>
      <c r="Q2" s="3" t="s">
        <v>8</v>
      </c>
      <c r="R2" s="74" t="s">
        <v>11</v>
      </c>
      <c r="S2" s="75"/>
      <c r="T2" s="76"/>
    </row>
    <row r="3" spans="1:20" ht="12.75">
      <c r="A3" s="9" t="s">
        <v>46</v>
      </c>
      <c r="B3" s="16" t="s">
        <v>31</v>
      </c>
      <c r="C3" s="45">
        <v>114</v>
      </c>
      <c r="D3" s="3">
        <v>0</v>
      </c>
      <c r="E3" s="3">
        <v>0</v>
      </c>
      <c r="F3" s="3">
        <v>1</v>
      </c>
      <c r="G3" s="31">
        <f>IF($D$10="",0,((C3)/$D$10*F3)*100-D3*2)</f>
        <v>100</v>
      </c>
      <c r="H3" s="3">
        <v>82</v>
      </c>
      <c r="I3" s="3">
        <v>0</v>
      </c>
      <c r="J3" s="3">
        <v>0</v>
      </c>
      <c r="K3" s="3">
        <v>1</v>
      </c>
      <c r="L3" s="31">
        <f>IF($I$10="",0,(H3)/$I$10*K3*100-I3*2)</f>
        <v>100</v>
      </c>
      <c r="M3" s="3">
        <v>120</v>
      </c>
      <c r="N3" s="3">
        <v>0</v>
      </c>
      <c r="O3" s="31">
        <f>IF($N$10="",0,IF((M3-$N$10+100-N3*2)&lt;0,0,(M3-$N$10+100-N3*2)))</f>
        <v>70</v>
      </c>
      <c r="P3" s="3">
        <v>110</v>
      </c>
      <c r="Q3" s="3">
        <v>0</v>
      </c>
      <c r="R3" s="39">
        <f>IF($Q$10="",0,IF((P3-$Q$10+100-Q3*2)&lt;0,0,(P3-$Q$10+100-Q3*2)))</f>
        <v>80</v>
      </c>
      <c r="S3" s="31">
        <f>G3+L3+O3+R3</f>
        <v>350</v>
      </c>
      <c r="T3" s="16" t="s">
        <v>37</v>
      </c>
    </row>
    <row r="4" spans="1:20" ht="12.75">
      <c r="A4" s="9" t="s">
        <v>34</v>
      </c>
      <c r="B4" s="16" t="s">
        <v>36</v>
      </c>
      <c r="C4" s="45">
        <v>93</v>
      </c>
      <c r="D4" s="3">
        <v>0</v>
      </c>
      <c r="E4" s="3">
        <v>1</v>
      </c>
      <c r="F4" s="3">
        <v>0.9</v>
      </c>
      <c r="G4" s="31">
        <f>IF($D$10="",0,((C4)/$D$10*F4)*100-D4*2)</f>
        <v>73.42105263157895</v>
      </c>
      <c r="H4" s="3">
        <v>65</v>
      </c>
      <c r="I4" s="3">
        <v>0</v>
      </c>
      <c r="J4" s="3">
        <v>0</v>
      </c>
      <c r="K4" s="3">
        <v>1</v>
      </c>
      <c r="L4" s="31">
        <f>IF($I$10="",0,(H4)/$I$10*K4*100-I4*2)</f>
        <v>79.26829268292683</v>
      </c>
      <c r="M4" s="3">
        <v>150</v>
      </c>
      <c r="N4" s="3">
        <v>3</v>
      </c>
      <c r="O4" s="31">
        <f>IF($N$10="",0,IF((M4-$N$10+100-N4*2)&lt;0,0,(M4-$N$10+100-N4*2)))</f>
        <v>94</v>
      </c>
      <c r="P4" s="3">
        <v>130</v>
      </c>
      <c r="Q4" s="3">
        <v>1</v>
      </c>
      <c r="R4" s="39">
        <f>IF($Q$10="",0,IF((P4-$Q$10+100-Q4*2)&lt;0,0,(P4-$Q$10+100-Q4*2)))</f>
        <v>98</v>
      </c>
      <c r="S4" s="35">
        <f>G4+L4+O4+R4</f>
        <v>344.6893453145058</v>
      </c>
      <c r="T4" s="16" t="s">
        <v>38</v>
      </c>
    </row>
    <row r="5" spans="1:20" ht="12.75">
      <c r="A5" s="9" t="s">
        <v>42</v>
      </c>
      <c r="B5" s="16" t="s">
        <v>31</v>
      </c>
      <c r="C5" s="45">
        <v>99</v>
      </c>
      <c r="D5" s="3">
        <v>0</v>
      </c>
      <c r="E5" s="3">
        <v>0</v>
      </c>
      <c r="F5" s="3">
        <v>1</v>
      </c>
      <c r="G5" s="31">
        <f>IF($D$10="",0,((C5)/$D$10*F5)*100-D5*2)</f>
        <v>86.8421052631579</v>
      </c>
      <c r="H5" s="3">
        <v>72</v>
      </c>
      <c r="I5" s="3">
        <v>0</v>
      </c>
      <c r="J5" s="3">
        <v>0</v>
      </c>
      <c r="K5" s="3">
        <v>1</v>
      </c>
      <c r="L5" s="31">
        <f>IF($I$10="",0,(H5)/$I$10*K5*100-I5*2)</f>
        <v>87.8048780487805</v>
      </c>
      <c r="M5" s="3">
        <v>110</v>
      </c>
      <c r="N5" s="3">
        <v>0</v>
      </c>
      <c r="O5" s="31">
        <f>IF($N$10="",0,IF((M5-$N$10+100-N5*2)&lt;0,0,(M5-$N$10+100-N5*2)))</f>
        <v>60</v>
      </c>
      <c r="P5" s="3">
        <v>100</v>
      </c>
      <c r="Q5" s="3">
        <v>2</v>
      </c>
      <c r="R5" s="39">
        <f>IF($Q$10="",0,IF((P5-$Q$10+100-Q5*2)&lt;0,0,(P5-$Q$10+100-Q5*2)))</f>
        <v>66</v>
      </c>
      <c r="S5" s="31">
        <f>G5+L5+O5+R5</f>
        <v>300.6469833119384</v>
      </c>
      <c r="T5" s="16" t="s">
        <v>39</v>
      </c>
    </row>
    <row r="6" spans="1:20" ht="12.75">
      <c r="A6" s="9" t="s">
        <v>33</v>
      </c>
      <c r="B6" s="16" t="s">
        <v>35</v>
      </c>
      <c r="C6" s="45">
        <v>105</v>
      </c>
      <c r="D6" s="3">
        <v>0</v>
      </c>
      <c r="E6" s="3">
        <v>0</v>
      </c>
      <c r="F6" s="3">
        <v>1</v>
      </c>
      <c r="G6" s="31">
        <f>IF($D$10="",0,((C6)/$D$10*F6)*100-D6*2)</f>
        <v>92.10526315789474</v>
      </c>
      <c r="H6" s="3">
        <v>74</v>
      </c>
      <c r="I6" s="3">
        <v>0</v>
      </c>
      <c r="J6" s="3">
        <v>0</v>
      </c>
      <c r="K6" s="3">
        <v>1</v>
      </c>
      <c r="L6" s="31">
        <f>IF($I$10="",0,(H6)/$I$10*K6*100-I6*2)</f>
        <v>90.2439024390244</v>
      </c>
      <c r="M6" s="3">
        <v>140</v>
      </c>
      <c r="N6" s="3">
        <v>4</v>
      </c>
      <c r="O6" s="31">
        <f>IF($N$10="",0,IF((M6-$N$10+100-N6*2)&lt;0,0,(M6-$N$10+100-N6*2)))</f>
        <v>82</v>
      </c>
      <c r="P6" s="3">
        <v>0</v>
      </c>
      <c r="Q6" s="3">
        <v>0</v>
      </c>
      <c r="R6" s="39">
        <f>IF($Q$10="",0,IF((P6-$Q$10+100-Q6*2)&lt;0,0,(P6-$Q$10+100-Q6*2)))</f>
        <v>0</v>
      </c>
      <c r="S6" s="31">
        <f>G6+L6+O6+R6</f>
        <v>264.34916559691914</v>
      </c>
      <c r="T6" s="16">
        <v>4</v>
      </c>
    </row>
    <row r="7" spans="1:20" ht="13.5" thickBot="1">
      <c r="A7" s="10" t="s">
        <v>44</v>
      </c>
      <c r="B7" s="17" t="s">
        <v>31</v>
      </c>
      <c r="C7" s="44">
        <v>61</v>
      </c>
      <c r="D7" s="1">
        <v>0</v>
      </c>
      <c r="E7" s="1">
        <v>0</v>
      </c>
      <c r="F7" s="1">
        <v>0.9</v>
      </c>
      <c r="G7" s="32">
        <f>IF($D$10="",0,((C7)/$D$10*F7)*100-D7*2)</f>
        <v>48.1578947368421</v>
      </c>
      <c r="H7" s="1">
        <v>41</v>
      </c>
      <c r="I7" s="1">
        <v>0</v>
      </c>
      <c r="J7" s="1">
        <v>0</v>
      </c>
      <c r="K7" s="1">
        <v>1</v>
      </c>
      <c r="L7" s="32">
        <f>IF($I$10="",0,(H7)/$I$10*K7*100-I7*2)</f>
        <v>50</v>
      </c>
      <c r="M7" s="1">
        <v>70</v>
      </c>
      <c r="N7" s="1">
        <v>1</v>
      </c>
      <c r="O7" s="32">
        <f>IF($N$10="",0,IF((M7-$N$10+100-N7*2)&lt;0,0,(M7-$N$10+100-N7*2)))</f>
        <v>18</v>
      </c>
      <c r="P7" s="1">
        <v>70</v>
      </c>
      <c r="Q7" s="1">
        <v>2</v>
      </c>
      <c r="R7" s="40">
        <f>IF($Q$10="",0,IF((P7-$Q$10+100-Q7*2)&lt;0,0,(P7-$Q$10+100-Q7*2)))</f>
        <v>36</v>
      </c>
      <c r="S7" s="32">
        <f>G7+L7+O7+R7</f>
        <v>152.1578947368421</v>
      </c>
      <c r="T7" s="17">
        <v>5</v>
      </c>
    </row>
    <row r="9" ht="13.5" thickBot="1"/>
    <row r="10" spans="1:17" ht="13.5" thickBot="1">
      <c r="A10" s="29" t="s">
        <v>18</v>
      </c>
      <c r="B10" s="29"/>
      <c r="C10" t="s">
        <v>14</v>
      </c>
      <c r="D10" s="28">
        <v>114</v>
      </c>
      <c r="H10" t="s">
        <v>15</v>
      </c>
      <c r="I10" s="28">
        <v>82</v>
      </c>
      <c r="M10" t="s">
        <v>16</v>
      </c>
      <c r="N10" s="28">
        <v>150</v>
      </c>
      <c r="P10" t="s">
        <v>17</v>
      </c>
      <c r="Q10" s="28">
        <v>130</v>
      </c>
    </row>
  </sheetData>
  <printOptions/>
  <pageMargins left="0.75" right="0.75" top="1" bottom="1" header="0.5" footer="0.5"/>
  <pageSetup fitToHeight="1" fitToWidth="1" horizontalDpi="200" verticalDpi="200" orientation="landscape" paperSize="9" scale="79" r:id="rId1"/>
  <headerFooter alignWithMargins="0">
    <oddHeader>&amp;C2012. ÉVI JÁSZSZENTLÁSZLÓ KUPA "GYŐRÖK IMRE" GYORSTÁVÍRÁSZ EMLÉKVERSENY EREDMÉNYEI
NŐI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16.625" style="0" customWidth="1"/>
    <col min="2" max="2" width="7.375" style="0" bestFit="1" customWidth="1"/>
    <col min="3" max="3" width="8.125" style="0" customWidth="1"/>
    <col min="4" max="4" width="7.875" style="0" customWidth="1"/>
    <col min="5" max="5" width="9.00390625" style="0" customWidth="1"/>
    <col min="6" max="6" width="8.375" style="0" customWidth="1"/>
    <col min="7" max="7" width="8.00390625" style="0" customWidth="1"/>
    <col min="8" max="8" width="10.125" style="0" customWidth="1"/>
    <col min="9" max="9" width="10.875" style="0" customWidth="1"/>
    <col min="10" max="10" width="13.00390625" style="0" customWidth="1"/>
    <col min="11" max="11" width="11.875" style="0" bestFit="1" customWidth="1"/>
    <col min="12" max="12" width="8.625" style="0" bestFit="1" customWidth="1"/>
    <col min="14" max="14" width="8.00390625" style="0" customWidth="1"/>
    <col min="15" max="15" width="9.625" style="0" customWidth="1"/>
    <col min="17" max="17" width="8.125" style="0" customWidth="1"/>
    <col min="18" max="18" width="8.375" style="0" customWidth="1"/>
    <col min="19" max="19" width="13.875" style="0" customWidth="1"/>
    <col min="21" max="21" width="5.25390625" style="0" customWidth="1"/>
    <col min="22" max="22" width="20.625" style="0" bestFit="1" customWidth="1"/>
    <col min="23" max="23" width="12.875" style="0" bestFit="1" customWidth="1"/>
    <col min="24" max="24" width="9.25390625" style="0" bestFit="1" customWidth="1"/>
    <col min="25" max="25" width="12.00390625" style="0" bestFit="1" customWidth="1"/>
  </cols>
  <sheetData>
    <row r="1" spans="10:12" ht="13.5" thickBot="1">
      <c r="J1" s="21" t="s">
        <v>12</v>
      </c>
      <c r="K1" s="21"/>
      <c r="L1" s="21"/>
    </row>
    <row r="2" spans="1:20" ht="12.75">
      <c r="A2" s="70" t="s">
        <v>20</v>
      </c>
      <c r="B2" s="71"/>
      <c r="C2" s="19" t="s">
        <v>1</v>
      </c>
      <c r="D2" s="19"/>
      <c r="E2" s="19"/>
      <c r="F2" s="19"/>
      <c r="G2" s="19"/>
      <c r="H2" s="19" t="s">
        <v>2</v>
      </c>
      <c r="I2" s="19"/>
      <c r="J2" s="19"/>
      <c r="K2" s="19"/>
      <c r="L2" s="19"/>
      <c r="M2" s="19" t="s">
        <v>3</v>
      </c>
      <c r="N2" s="19"/>
      <c r="O2" s="19"/>
      <c r="P2" s="19" t="s">
        <v>4</v>
      </c>
      <c r="Q2" s="19"/>
      <c r="R2" s="19"/>
      <c r="S2" s="6" t="s">
        <v>5</v>
      </c>
      <c r="T2" s="8" t="s">
        <v>6</v>
      </c>
    </row>
    <row r="3" spans="1:20" ht="13.5" thickBot="1">
      <c r="A3" s="46" t="s">
        <v>0</v>
      </c>
      <c r="B3" s="47" t="s">
        <v>19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7</v>
      </c>
      <c r="N3" s="2" t="s">
        <v>8</v>
      </c>
      <c r="O3" s="2" t="s">
        <v>11</v>
      </c>
      <c r="P3" s="2" t="s">
        <v>7</v>
      </c>
      <c r="Q3" s="2" t="s">
        <v>8</v>
      </c>
      <c r="R3" s="2" t="s">
        <v>11</v>
      </c>
      <c r="S3" s="2"/>
      <c r="T3" s="14"/>
    </row>
    <row r="4" spans="1:20" ht="12.75">
      <c r="A4" s="5" t="s">
        <v>46</v>
      </c>
      <c r="B4" s="42" t="s">
        <v>31</v>
      </c>
      <c r="C4" s="6">
        <v>114</v>
      </c>
      <c r="D4" s="6">
        <v>0</v>
      </c>
      <c r="E4" s="6">
        <v>0</v>
      </c>
      <c r="F4" s="6">
        <v>1</v>
      </c>
      <c r="G4" s="7">
        <v>100</v>
      </c>
      <c r="H4" s="6">
        <v>82</v>
      </c>
      <c r="I4" s="6">
        <v>0</v>
      </c>
      <c r="J4" s="6">
        <v>0</v>
      </c>
      <c r="K4" s="6">
        <v>1</v>
      </c>
      <c r="L4" s="7">
        <v>100</v>
      </c>
      <c r="M4" s="6">
        <v>120</v>
      </c>
      <c r="N4" s="6">
        <v>0</v>
      </c>
      <c r="O4" s="7">
        <v>70</v>
      </c>
      <c r="P4" s="6">
        <v>110</v>
      </c>
      <c r="Q4" s="6">
        <v>0</v>
      </c>
      <c r="R4" s="7">
        <v>80</v>
      </c>
      <c r="S4" s="7">
        <v>350</v>
      </c>
      <c r="T4" s="15" t="s">
        <v>37</v>
      </c>
    </row>
    <row r="5" spans="1:20" ht="12.75">
      <c r="A5" s="25" t="s">
        <v>34</v>
      </c>
      <c r="B5" s="43" t="s">
        <v>36</v>
      </c>
      <c r="C5" s="26">
        <v>93</v>
      </c>
      <c r="D5" s="26">
        <v>0</v>
      </c>
      <c r="E5" s="26">
        <v>1</v>
      </c>
      <c r="F5" s="26">
        <v>0.9</v>
      </c>
      <c r="G5" s="13">
        <v>73.42105263157895</v>
      </c>
      <c r="H5" s="26">
        <v>65</v>
      </c>
      <c r="I5" s="26">
        <v>0</v>
      </c>
      <c r="J5" s="26">
        <v>0</v>
      </c>
      <c r="K5" s="26">
        <v>1</v>
      </c>
      <c r="L5" s="13">
        <v>79.26829268292683</v>
      </c>
      <c r="M5" s="26">
        <v>150</v>
      </c>
      <c r="N5" s="26">
        <v>3</v>
      </c>
      <c r="O5" s="13">
        <v>94</v>
      </c>
      <c r="P5" s="26">
        <v>130</v>
      </c>
      <c r="Q5" s="26">
        <v>1</v>
      </c>
      <c r="R5" s="13">
        <v>98</v>
      </c>
      <c r="S5" s="13">
        <v>344.6893453145058</v>
      </c>
      <c r="T5" s="27" t="s">
        <v>38</v>
      </c>
    </row>
    <row r="6" spans="1:20" ht="12.75">
      <c r="A6" s="25" t="s">
        <v>42</v>
      </c>
      <c r="B6" s="43" t="s">
        <v>31</v>
      </c>
      <c r="C6" s="26">
        <v>99</v>
      </c>
      <c r="D6" s="26">
        <v>0</v>
      </c>
      <c r="E6" s="26">
        <v>0</v>
      </c>
      <c r="F6" s="26">
        <v>1</v>
      </c>
      <c r="G6" s="13">
        <v>86.8421052631579</v>
      </c>
      <c r="H6" s="26">
        <v>72</v>
      </c>
      <c r="I6" s="26">
        <v>0</v>
      </c>
      <c r="J6" s="26">
        <v>0</v>
      </c>
      <c r="K6" s="26">
        <v>1</v>
      </c>
      <c r="L6" s="13">
        <v>87.8048780487805</v>
      </c>
      <c r="M6" s="26">
        <v>110</v>
      </c>
      <c r="N6" s="26">
        <v>0</v>
      </c>
      <c r="O6" s="13">
        <v>60</v>
      </c>
      <c r="P6" s="26">
        <v>100</v>
      </c>
      <c r="Q6" s="26">
        <v>2</v>
      </c>
      <c r="R6" s="13">
        <v>66</v>
      </c>
      <c r="S6" s="13">
        <v>300.6469833119384</v>
      </c>
      <c r="T6" s="27" t="s">
        <v>39</v>
      </c>
    </row>
    <row r="7" spans="1:20" ht="12.75">
      <c r="A7" s="25" t="s">
        <v>33</v>
      </c>
      <c r="B7" s="43" t="s">
        <v>35</v>
      </c>
      <c r="C7" s="26">
        <v>105</v>
      </c>
      <c r="D7" s="26">
        <v>0</v>
      </c>
      <c r="E7" s="26">
        <v>0</v>
      </c>
      <c r="F7" s="26">
        <v>1</v>
      </c>
      <c r="G7" s="13">
        <v>92.10526315789474</v>
      </c>
      <c r="H7" s="26">
        <v>74</v>
      </c>
      <c r="I7" s="26">
        <v>0</v>
      </c>
      <c r="J7" s="26">
        <v>0</v>
      </c>
      <c r="K7" s="26">
        <v>1</v>
      </c>
      <c r="L7" s="13">
        <v>90.2439024390244</v>
      </c>
      <c r="M7" s="26">
        <v>140</v>
      </c>
      <c r="N7" s="26">
        <v>4</v>
      </c>
      <c r="O7" s="13">
        <v>82</v>
      </c>
      <c r="P7" s="26">
        <v>0</v>
      </c>
      <c r="Q7" s="26">
        <v>0</v>
      </c>
      <c r="R7" s="13">
        <v>0</v>
      </c>
      <c r="S7" s="13">
        <v>264.34916559691914</v>
      </c>
      <c r="T7" s="27">
        <v>4</v>
      </c>
    </row>
    <row r="8" spans="1:20" ht="13.5" thickBot="1">
      <c r="A8" s="10" t="s">
        <v>44</v>
      </c>
      <c r="B8" s="44" t="s">
        <v>31</v>
      </c>
      <c r="C8" s="1">
        <v>61</v>
      </c>
      <c r="D8" s="1">
        <v>0</v>
      </c>
      <c r="E8" s="1">
        <v>0</v>
      </c>
      <c r="F8" s="1">
        <v>0.9</v>
      </c>
      <c r="G8" s="11">
        <v>48.1578947368421</v>
      </c>
      <c r="H8" s="1">
        <v>41</v>
      </c>
      <c r="I8" s="1">
        <v>0</v>
      </c>
      <c r="J8" s="1">
        <v>0</v>
      </c>
      <c r="K8" s="1">
        <v>1</v>
      </c>
      <c r="L8" s="11">
        <v>50</v>
      </c>
      <c r="M8" s="1">
        <v>70</v>
      </c>
      <c r="N8" s="1">
        <v>1</v>
      </c>
      <c r="O8" s="11">
        <v>18</v>
      </c>
      <c r="P8" s="1">
        <v>70</v>
      </c>
      <c r="Q8" s="1">
        <v>2</v>
      </c>
      <c r="R8" s="11">
        <v>36</v>
      </c>
      <c r="S8" s="11">
        <v>152.1578947368421</v>
      </c>
      <c r="T8" s="17">
        <v>5</v>
      </c>
    </row>
    <row r="9" spans="1:20" ht="12.75">
      <c r="A9" s="12"/>
      <c r="B9" s="12"/>
      <c r="C9" s="12"/>
      <c r="D9" s="12"/>
      <c r="E9" s="12"/>
      <c r="F9" s="12"/>
      <c r="G9" s="22"/>
      <c r="H9" s="12"/>
      <c r="I9" s="12"/>
      <c r="J9" s="12"/>
      <c r="K9" s="12"/>
      <c r="L9" s="22"/>
      <c r="M9" s="12"/>
      <c r="N9" s="12"/>
      <c r="O9" s="22"/>
      <c r="P9" s="12"/>
      <c r="Q9" s="12"/>
      <c r="R9" s="22"/>
      <c r="S9" s="22"/>
      <c r="T9" s="23"/>
    </row>
    <row r="10" spans="10:12" ht="13.5" thickBot="1">
      <c r="J10" s="21" t="s">
        <v>13</v>
      </c>
      <c r="K10" s="21"/>
      <c r="L10" s="21"/>
    </row>
    <row r="11" spans="1:20" ht="12.75">
      <c r="A11" s="5" t="s">
        <v>30</v>
      </c>
      <c r="B11" s="6" t="s">
        <v>32</v>
      </c>
      <c r="C11" s="6">
        <v>128</v>
      </c>
      <c r="D11" s="6">
        <v>0</v>
      </c>
      <c r="E11" s="6">
        <v>2</v>
      </c>
      <c r="F11" s="6">
        <v>0.9</v>
      </c>
      <c r="G11" s="7">
        <v>90</v>
      </c>
      <c r="H11" s="6">
        <v>82</v>
      </c>
      <c r="I11" s="6">
        <v>1</v>
      </c>
      <c r="J11" s="6">
        <v>3</v>
      </c>
      <c r="K11" s="6">
        <v>0.9</v>
      </c>
      <c r="L11" s="7">
        <v>88</v>
      </c>
      <c r="M11" s="6">
        <v>170</v>
      </c>
      <c r="N11" s="6">
        <v>2</v>
      </c>
      <c r="O11" s="7">
        <v>96</v>
      </c>
      <c r="P11" s="6">
        <v>160</v>
      </c>
      <c r="Q11" s="6">
        <v>4</v>
      </c>
      <c r="R11" s="7">
        <v>92</v>
      </c>
      <c r="S11" s="7">
        <v>366</v>
      </c>
      <c r="T11" s="15" t="s">
        <v>37</v>
      </c>
    </row>
    <row r="12" spans="1:20" ht="12.75">
      <c r="A12" s="9" t="s">
        <v>27</v>
      </c>
      <c r="B12" s="45" t="s">
        <v>31</v>
      </c>
      <c r="C12" s="3">
        <v>113</v>
      </c>
      <c r="D12" s="3">
        <v>0</v>
      </c>
      <c r="E12" s="3">
        <v>2</v>
      </c>
      <c r="F12" s="3">
        <v>0.9</v>
      </c>
      <c r="G12" s="4">
        <v>79.453125</v>
      </c>
      <c r="H12" s="3">
        <v>82</v>
      </c>
      <c r="I12" s="3">
        <v>0</v>
      </c>
      <c r="J12" s="3">
        <v>0</v>
      </c>
      <c r="K12" s="3">
        <v>1</v>
      </c>
      <c r="L12" s="4">
        <v>100</v>
      </c>
      <c r="M12" s="3">
        <v>160</v>
      </c>
      <c r="N12" s="3">
        <v>5</v>
      </c>
      <c r="O12" s="4">
        <v>80</v>
      </c>
      <c r="P12" s="3">
        <v>150</v>
      </c>
      <c r="Q12" s="3">
        <v>5</v>
      </c>
      <c r="R12" s="4">
        <v>80</v>
      </c>
      <c r="S12" s="4">
        <v>339.453125</v>
      </c>
      <c r="T12" s="16" t="s">
        <v>38</v>
      </c>
    </row>
    <row r="13" spans="1:20" ht="12.75">
      <c r="A13" s="9" t="s">
        <v>25</v>
      </c>
      <c r="B13" s="43" t="s">
        <v>32</v>
      </c>
      <c r="C13" s="3">
        <v>106</v>
      </c>
      <c r="D13" s="3">
        <v>0</v>
      </c>
      <c r="E13" s="3">
        <v>1</v>
      </c>
      <c r="F13" s="3">
        <v>0.9</v>
      </c>
      <c r="G13" s="4">
        <v>74.53125</v>
      </c>
      <c r="H13" s="3">
        <v>80</v>
      </c>
      <c r="I13" s="3">
        <v>0</v>
      </c>
      <c r="J13" s="3">
        <v>0</v>
      </c>
      <c r="K13" s="3">
        <v>1</v>
      </c>
      <c r="L13" s="4">
        <v>97.5609756097561</v>
      </c>
      <c r="M13" s="3">
        <v>140</v>
      </c>
      <c r="N13" s="3">
        <v>4</v>
      </c>
      <c r="O13" s="4">
        <v>62</v>
      </c>
      <c r="P13" s="3">
        <v>160</v>
      </c>
      <c r="Q13" s="3">
        <v>0</v>
      </c>
      <c r="R13" s="4">
        <v>100</v>
      </c>
      <c r="S13" s="4">
        <v>334.0922256097561</v>
      </c>
      <c r="T13" s="16" t="s">
        <v>39</v>
      </c>
    </row>
    <row r="14" spans="1:20" ht="12.75">
      <c r="A14" s="9" t="s">
        <v>29</v>
      </c>
      <c r="B14" s="43" t="s">
        <v>31</v>
      </c>
      <c r="C14" s="3">
        <v>120</v>
      </c>
      <c r="D14" s="3">
        <v>0</v>
      </c>
      <c r="E14" s="3">
        <v>1</v>
      </c>
      <c r="F14" s="3">
        <v>0.9</v>
      </c>
      <c r="G14" s="4">
        <v>84.375</v>
      </c>
      <c r="H14" s="3">
        <v>77</v>
      </c>
      <c r="I14" s="3">
        <v>1</v>
      </c>
      <c r="J14" s="3">
        <v>1</v>
      </c>
      <c r="K14" s="3">
        <v>0.9</v>
      </c>
      <c r="L14" s="4">
        <v>82.51219512195122</v>
      </c>
      <c r="M14" s="3">
        <v>150</v>
      </c>
      <c r="N14" s="3">
        <v>2</v>
      </c>
      <c r="O14" s="4">
        <v>76</v>
      </c>
      <c r="P14" s="3">
        <v>140</v>
      </c>
      <c r="Q14" s="3">
        <v>0</v>
      </c>
      <c r="R14" s="4">
        <v>80</v>
      </c>
      <c r="S14" s="4">
        <v>322.8871951219512</v>
      </c>
      <c r="T14" s="16">
        <v>4</v>
      </c>
    </row>
    <row r="15" spans="1:20" ht="12.75">
      <c r="A15" s="9" t="s">
        <v>28</v>
      </c>
      <c r="B15" s="43" t="s">
        <v>32</v>
      </c>
      <c r="C15" s="3">
        <v>88</v>
      </c>
      <c r="D15" s="3">
        <v>0</v>
      </c>
      <c r="E15" s="3">
        <v>3</v>
      </c>
      <c r="F15" s="3">
        <v>0.9</v>
      </c>
      <c r="G15" s="4">
        <v>61.875</v>
      </c>
      <c r="H15" s="3">
        <v>63</v>
      </c>
      <c r="I15" s="3">
        <v>0</v>
      </c>
      <c r="J15" s="3">
        <v>1</v>
      </c>
      <c r="K15" s="3">
        <v>0.9</v>
      </c>
      <c r="L15" s="4">
        <v>69.14634146341464</v>
      </c>
      <c r="M15" s="3">
        <v>100</v>
      </c>
      <c r="N15" s="3">
        <v>3</v>
      </c>
      <c r="O15" s="4">
        <v>24</v>
      </c>
      <c r="P15" s="3">
        <v>120</v>
      </c>
      <c r="Q15" s="3">
        <v>4</v>
      </c>
      <c r="R15" s="4">
        <v>52</v>
      </c>
      <c r="S15" s="4">
        <v>207.02134146341464</v>
      </c>
      <c r="T15" s="16">
        <v>5</v>
      </c>
    </row>
    <row r="16" spans="1:20" ht="12.75">
      <c r="A16" s="9" t="s">
        <v>47</v>
      </c>
      <c r="B16" s="43" t="s">
        <v>31</v>
      </c>
      <c r="C16" s="3">
        <v>80</v>
      </c>
      <c r="D16" s="3">
        <v>0</v>
      </c>
      <c r="E16" s="3">
        <v>0</v>
      </c>
      <c r="F16" s="3">
        <v>1</v>
      </c>
      <c r="G16" s="4">
        <v>62.5</v>
      </c>
      <c r="H16" s="3">
        <v>56</v>
      </c>
      <c r="I16" s="3">
        <v>0</v>
      </c>
      <c r="J16" s="3">
        <v>1</v>
      </c>
      <c r="K16" s="3">
        <v>0.9</v>
      </c>
      <c r="L16" s="4">
        <v>61.46341463414635</v>
      </c>
      <c r="M16" s="3">
        <v>100</v>
      </c>
      <c r="N16" s="3">
        <v>3</v>
      </c>
      <c r="O16" s="4">
        <v>24</v>
      </c>
      <c r="P16" s="3">
        <v>90</v>
      </c>
      <c r="Q16" s="3">
        <v>1</v>
      </c>
      <c r="R16" s="4">
        <v>28</v>
      </c>
      <c r="S16" s="4">
        <v>175.96341463414635</v>
      </c>
      <c r="T16" s="16">
        <v>6</v>
      </c>
    </row>
    <row r="17" spans="1:20" ht="13.5" thickBot="1">
      <c r="A17" s="10" t="s">
        <v>26</v>
      </c>
      <c r="B17" s="44" t="s">
        <v>31</v>
      </c>
      <c r="C17" s="1">
        <v>73</v>
      </c>
      <c r="D17" s="1">
        <v>1</v>
      </c>
      <c r="E17" s="1">
        <v>1</v>
      </c>
      <c r="F17" s="1">
        <v>0.9</v>
      </c>
      <c r="G17" s="11">
        <v>49.328125</v>
      </c>
      <c r="H17" s="1">
        <v>41</v>
      </c>
      <c r="I17" s="1">
        <v>0</v>
      </c>
      <c r="J17" s="1">
        <v>2</v>
      </c>
      <c r="K17" s="1">
        <v>0.9</v>
      </c>
      <c r="L17" s="11">
        <v>45</v>
      </c>
      <c r="M17" s="1">
        <v>70</v>
      </c>
      <c r="N17" s="1">
        <v>5</v>
      </c>
      <c r="O17" s="11">
        <v>0</v>
      </c>
      <c r="P17" s="1">
        <v>80</v>
      </c>
      <c r="Q17" s="1">
        <v>4</v>
      </c>
      <c r="R17" s="11">
        <v>12</v>
      </c>
      <c r="S17" s="11">
        <v>106.328125</v>
      </c>
      <c r="T17" s="17">
        <v>7</v>
      </c>
    </row>
    <row r="19" spans="22:25" ht="12.75">
      <c r="V19" s="24"/>
      <c r="W19" s="24"/>
      <c r="Y19" s="24"/>
    </row>
    <row r="21" spans="1:6" ht="12.75">
      <c r="A21" t="s">
        <v>43</v>
      </c>
      <c r="F21" s="29" t="s">
        <v>48</v>
      </c>
    </row>
    <row r="22" spans="10:19" ht="12.75">
      <c r="J22" t="s">
        <v>24</v>
      </c>
      <c r="S22" s="53"/>
    </row>
    <row r="23" spans="9:12" ht="12.75">
      <c r="I23" t="s">
        <v>37</v>
      </c>
      <c r="J23" t="s">
        <v>38</v>
      </c>
      <c r="K23" t="s">
        <v>39</v>
      </c>
      <c r="L23" t="s">
        <v>41</v>
      </c>
    </row>
    <row r="24" spans="8:12" ht="13.5" thickBot="1">
      <c r="H24" s="77"/>
      <c r="I24" s="61" t="s">
        <v>23</v>
      </c>
      <c r="J24" s="56" t="s">
        <v>22</v>
      </c>
      <c r="K24" s="62" t="s">
        <v>40</v>
      </c>
      <c r="L24" s="54" t="s">
        <v>21</v>
      </c>
    </row>
    <row r="25" spans="8:12" ht="12.75">
      <c r="H25" s="68"/>
      <c r="I25" s="55">
        <f>+S4</f>
        <v>350</v>
      </c>
      <c r="J25" s="55"/>
      <c r="K25" s="23"/>
      <c r="L25" s="23"/>
    </row>
    <row r="26" spans="8:12" ht="12.75">
      <c r="H26" s="68"/>
      <c r="I26" s="69"/>
      <c r="J26" s="55"/>
      <c r="K26" s="57">
        <f>+S5</f>
        <v>344.6893453145058</v>
      </c>
      <c r="L26" s="23"/>
    </row>
    <row r="27" spans="8:12" ht="12.75">
      <c r="H27" s="22"/>
      <c r="I27" s="58">
        <f>+S6</f>
        <v>300.6469833119384</v>
      </c>
      <c r="J27" s="57"/>
      <c r="K27" s="58"/>
      <c r="L27" s="58"/>
    </row>
    <row r="28" spans="8:12" ht="12.75">
      <c r="H28" s="22"/>
      <c r="I28" s="58"/>
      <c r="J28" s="58"/>
      <c r="K28" s="58"/>
      <c r="L28" s="58">
        <f>+S7</f>
        <v>264.34916559691914</v>
      </c>
    </row>
    <row r="29" spans="8:12" ht="12.75">
      <c r="H29" s="22"/>
      <c r="I29" s="58"/>
      <c r="J29" s="57"/>
      <c r="K29" s="57"/>
      <c r="L29" s="23"/>
    </row>
    <row r="30" spans="8:12" ht="12.75">
      <c r="H30" s="22"/>
      <c r="I30" s="58"/>
      <c r="J30" s="58"/>
      <c r="K30" s="57"/>
      <c r="L30" s="23"/>
    </row>
    <row r="31" spans="8:12" ht="12.75">
      <c r="H31" s="22"/>
      <c r="I31" s="58"/>
      <c r="J31" s="57"/>
      <c r="K31" s="57"/>
      <c r="L31" s="23"/>
    </row>
    <row r="32" spans="8:12" ht="12.75">
      <c r="H32" s="22"/>
      <c r="I32" s="23"/>
      <c r="J32" s="57">
        <f>+S11</f>
        <v>366</v>
      </c>
      <c r="K32" s="57"/>
      <c r="L32" s="23"/>
    </row>
    <row r="33" spans="8:12" ht="12.75">
      <c r="H33" s="22"/>
      <c r="I33" s="58">
        <f>+S12</f>
        <v>339.453125</v>
      </c>
      <c r="J33" s="58"/>
      <c r="K33" s="57"/>
      <c r="L33" s="23"/>
    </row>
    <row r="34" spans="8:12" ht="12.75">
      <c r="H34" s="22"/>
      <c r="I34" s="58"/>
      <c r="J34" s="57">
        <f>+S13</f>
        <v>334.0922256097561</v>
      </c>
      <c r="K34" s="57"/>
      <c r="L34" s="23"/>
    </row>
    <row r="35" spans="8:12" ht="12.75">
      <c r="H35" s="68"/>
      <c r="I35" s="58">
        <f>+S14</f>
        <v>322.8871951219512</v>
      </c>
      <c r="J35" s="23"/>
      <c r="K35" s="23"/>
      <c r="L35" s="23"/>
    </row>
    <row r="36" spans="8:12" ht="12.75">
      <c r="H36" s="68"/>
      <c r="I36" s="58"/>
      <c r="J36" s="58"/>
      <c r="K36" s="23"/>
      <c r="L36" s="23"/>
    </row>
    <row r="37" spans="8:12" ht="12.75">
      <c r="H37" s="68"/>
      <c r="I37" s="58"/>
      <c r="J37" s="23"/>
      <c r="K37" s="23"/>
      <c r="L37" s="23"/>
    </row>
    <row r="38" spans="8:12" ht="13.5" thickBot="1">
      <c r="H38" s="78"/>
      <c r="I38" s="60"/>
      <c r="J38" s="54"/>
      <c r="K38" s="54"/>
      <c r="L38" s="54"/>
    </row>
    <row r="39" spans="9:12" ht="12.75">
      <c r="I39" s="59">
        <f>SUM(I25:I38)</f>
        <v>1312.9873034338896</v>
      </c>
      <c r="J39" s="59">
        <f>SUM(J25:J38)</f>
        <v>700.092225609756</v>
      </c>
      <c r="K39" s="59">
        <f>SUM(K25:K38)</f>
        <v>344.6893453145058</v>
      </c>
      <c r="L39" s="59">
        <f>SUM(L25:L38)</f>
        <v>264.34916559691914</v>
      </c>
    </row>
    <row r="40" ht="12.75">
      <c r="L40" s="12"/>
    </row>
    <row r="41" ht="12.75">
      <c r="L41" s="12"/>
    </row>
    <row r="42" ht="12.75">
      <c r="L42" s="12"/>
    </row>
    <row r="43" ht="12.75">
      <c r="L43" s="12"/>
    </row>
    <row r="44" ht="12.75">
      <c r="L44" s="12"/>
    </row>
    <row r="45" ht="12.75">
      <c r="L45" s="12"/>
    </row>
    <row r="46" ht="12.75">
      <c r="L46" s="12"/>
    </row>
    <row r="47" ht="12.75">
      <c r="L47" s="12"/>
    </row>
    <row r="48" ht="12.75">
      <c r="L48" s="12"/>
    </row>
    <row r="49" ht="12.75">
      <c r="L49" s="12"/>
    </row>
    <row r="50" ht="12.75">
      <c r="L50" s="12"/>
    </row>
    <row r="51" ht="12.75">
      <c r="L51" s="12"/>
    </row>
    <row r="52" ht="12.75">
      <c r="L52" s="12"/>
    </row>
    <row r="53" ht="12.75">
      <c r="L53" s="12"/>
    </row>
    <row r="54" ht="12.75">
      <c r="L54" s="12"/>
    </row>
    <row r="55" ht="12.75">
      <c r="L55" s="12"/>
    </row>
    <row r="56" ht="12.75">
      <c r="L56" s="12"/>
    </row>
    <row r="57" ht="12.75">
      <c r="L57" s="12"/>
    </row>
    <row r="58" ht="12.75">
      <c r="L58" s="12"/>
    </row>
  </sheetData>
  <mergeCells count="1">
    <mergeCell ref="A2:B2"/>
  </mergeCells>
  <printOptions/>
  <pageMargins left="0.75" right="0.75" top="1.97" bottom="1.39" header="1.16" footer="1.08"/>
  <pageSetup fitToHeight="1" fitToWidth="1" horizontalDpi="200" verticalDpi="200" orientation="landscape" paperSize="9" scale="69" r:id="rId1"/>
  <headerFooter alignWithMargins="0">
    <oddHeader>&amp;C2012. ÉVI JÁSZSZENTLÁSZLÓ KUPA "GYŐRÖK IMRE" GYORSTÁVÍRÁSZ EMLÉKVERSENY
EREDMÉNYEI</oddHeader>
    <oddFooter>&amp;LJászszentlászló, 2012. április 22.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2" width="6.875" style="0" bestFit="1" customWidth="1"/>
    <col min="3" max="3" width="9.75390625" style="0" bestFit="1" customWidth="1"/>
    <col min="4" max="4" width="6.25390625" style="0" customWidth="1"/>
    <col min="5" max="5" width="6.625" style="0" bestFit="1" customWidth="1"/>
    <col min="6" max="6" width="6.875" style="0" customWidth="1"/>
    <col min="7" max="7" width="7.375" style="0" customWidth="1"/>
    <col min="8" max="8" width="10.75390625" style="0" bestFit="1" customWidth="1"/>
    <col min="9" max="9" width="6.00390625" style="0" customWidth="1"/>
    <col min="10" max="10" width="6.625" style="0" bestFit="1" customWidth="1"/>
    <col min="11" max="11" width="6.875" style="0" bestFit="1" customWidth="1"/>
    <col min="12" max="12" width="6.875" style="0" customWidth="1"/>
    <col min="13" max="13" width="9.375" style="0" bestFit="1" customWidth="1"/>
    <col min="14" max="14" width="6.00390625" style="0" customWidth="1"/>
    <col min="15" max="15" width="7.25390625" style="0" customWidth="1"/>
    <col min="16" max="16" width="10.375" style="0" bestFit="1" customWidth="1"/>
    <col min="17" max="17" width="6.00390625" style="0" customWidth="1"/>
    <col min="18" max="18" width="7.875" style="0" customWidth="1"/>
    <col min="19" max="19" width="13.75390625" style="0" customWidth="1"/>
  </cols>
  <sheetData>
    <row r="1" spans="1:20" ht="12.75">
      <c r="A1" s="20" t="s">
        <v>20</v>
      </c>
      <c r="B1" s="48"/>
      <c r="C1" s="41" t="s">
        <v>1</v>
      </c>
      <c r="D1" s="19"/>
      <c r="E1" s="19"/>
      <c r="F1" s="19"/>
      <c r="G1" s="19"/>
      <c r="H1" s="19" t="s">
        <v>2</v>
      </c>
      <c r="I1" s="19"/>
      <c r="J1" s="19"/>
      <c r="K1" s="19"/>
      <c r="L1" s="19"/>
      <c r="M1" s="19" t="s">
        <v>3</v>
      </c>
      <c r="N1" s="19"/>
      <c r="O1" s="19"/>
      <c r="P1" s="19" t="s">
        <v>4</v>
      </c>
      <c r="Q1" s="19"/>
      <c r="R1" s="37"/>
      <c r="S1" s="33" t="s">
        <v>5</v>
      </c>
      <c r="T1" s="18" t="s">
        <v>6</v>
      </c>
    </row>
    <row r="2" spans="1:20" ht="13.5" thickBot="1">
      <c r="A2" s="46" t="s">
        <v>0</v>
      </c>
      <c r="B2" s="17" t="s">
        <v>19</v>
      </c>
      <c r="C2" s="44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7</v>
      </c>
      <c r="N2" s="1" t="s">
        <v>8</v>
      </c>
      <c r="O2" s="1" t="s">
        <v>11</v>
      </c>
      <c r="P2" s="1" t="s">
        <v>7</v>
      </c>
      <c r="Q2" s="1" t="s">
        <v>8</v>
      </c>
      <c r="R2" s="63" t="s">
        <v>11</v>
      </c>
      <c r="S2" s="64"/>
      <c r="T2" s="52"/>
    </row>
    <row r="3" spans="1:20" ht="12.75">
      <c r="A3" s="25" t="s">
        <v>30</v>
      </c>
      <c r="B3" s="79" t="s">
        <v>32</v>
      </c>
      <c r="C3" s="26">
        <v>128</v>
      </c>
      <c r="D3" s="26">
        <v>0</v>
      </c>
      <c r="E3" s="26">
        <v>2</v>
      </c>
      <c r="F3" s="26">
        <v>0.9</v>
      </c>
      <c r="G3" s="80">
        <f>IF($D$17="",0,((C3)/$D$17*F3)*100-D3*2)</f>
        <v>90</v>
      </c>
      <c r="H3" s="26">
        <v>82</v>
      </c>
      <c r="I3" s="26">
        <v>1</v>
      </c>
      <c r="J3" s="26">
        <v>3</v>
      </c>
      <c r="K3" s="26">
        <v>0.9</v>
      </c>
      <c r="L3" s="80">
        <f>IF($I$17="",0,(H3)/$I$17*K3*100-I3*2)</f>
        <v>88</v>
      </c>
      <c r="M3" s="26">
        <v>170</v>
      </c>
      <c r="N3" s="26">
        <v>2</v>
      </c>
      <c r="O3" s="80">
        <f>IF(N3&gt;5,0,IF($N$17="",0,IF((M3-$N$17+100-N3*2)&lt;0,0,(M3-$N$17+100-N3*2))))</f>
        <v>96</v>
      </c>
      <c r="P3" s="26">
        <v>160</v>
      </c>
      <c r="Q3" s="26">
        <v>4</v>
      </c>
      <c r="R3" s="81">
        <f>IF(Q3&gt;5,0,IF($Q$17="",0,IF((P3-$Q$17+100-Q3*2)&lt;0,0,(P3-$Q$17+100-Q3*2))))</f>
        <v>92</v>
      </c>
      <c r="S3" s="82">
        <f>G3+L3+O3+R3</f>
        <v>366</v>
      </c>
      <c r="T3" s="27" t="s">
        <v>37</v>
      </c>
    </row>
    <row r="4" spans="1:20" ht="12.75">
      <c r="A4" s="9" t="s">
        <v>27</v>
      </c>
      <c r="B4" s="51" t="s">
        <v>31</v>
      </c>
      <c r="C4" s="45">
        <v>113</v>
      </c>
      <c r="D4" s="3">
        <v>0</v>
      </c>
      <c r="E4" s="3">
        <v>2</v>
      </c>
      <c r="F4" s="3">
        <v>0.9</v>
      </c>
      <c r="G4" s="31">
        <f>IF($D$17="",0,((C4)/$D$17*F4)*100-D4*2)</f>
        <v>79.453125</v>
      </c>
      <c r="H4" s="3">
        <v>82</v>
      </c>
      <c r="I4" s="3">
        <v>0</v>
      </c>
      <c r="J4" s="3">
        <v>0</v>
      </c>
      <c r="K4" s="3">
        <v>1</v>
      </c>
      <c r="L4" s="31">
        <f>IF($I$17="",0,(H4)/$I$17*K4*100-I4*2)</f>
        <v>100</v>
      </c>
      <c r="M4" s="3">
        <v>160</v>
      </c>
      <c r="N4" s="3">
        <v>5</v>
      </c>
      <c r="O4" s="31">
        <f>IF(N4&gt;5,0,IF($N$17="",0,IF((M4-$N$17+100-N4*2)&lt;0,0,(M4-$N$17+100-N4*2))))</f>
        <v>80</v>
      </c>
      <c r="P4" s="3">
        <v>150</v>
      </c>
      <c r="Q4" s="3">
        <v>5</v>
      </c>
      <c r="R4" s="39">
        <f>IF(Q4&gt;5,0,IF($Q$17="",0,IF((P4-$Q$17+100-Q4*2)&lt;0,0,(P4-$Q$17+100-Q4*2))))</f>
        <v>80</v>
      </c>
      <c r="S4" s="35">
        <f>G4+L4+O4+R4</f>
        <v>339.453125</v>
      </c>
      <c r="T4" s="16" t="s">
        <v>38</v>
      </c>
    </row>
    <row r="5" spans="1:20" ht="12.75">
      <c r="A5" s="9" t="s">
        <v>25</v>
      </c>
      <c r="B5" s="51" t="s">
        <v>32</v>
      </c>
      <c r="C5" s="45">
        <v>106</v>
      </c>
      <c r="D5" s="3">
        <v>0</v>
      </c>
      <c r="E5" s="3">
        <v>1</v>
      </c>
      <c r="F5" s="3">
        <v>0.9</v>
      </c>
      <c r="G5" s="31">
        <f>IF($D$17="",0,((C5)/$D$17*F5)*100-D5*2)</f>
        <v>74.53125</v>
      </c>
      <c r="H5" s="3">
        <v>80</v>
      </c>
      <c r="I5" s="3">
        <v>0</v>
      </c>
      <c r="J5" s="3">
        <v>0</v>
      </c>
      <c r="K5" s="3">
        <v>1</v>
      </c>
      <c r="L5" s="31">
        <f>IF($I$17="",0,(H5)/$I$17*K5*100-I5*2)</f>
        <v>97.5609756097561</v>
      </c>
      <c r="M5" s="3">
        <v>140</v>
      </c>
      <c r="N5" s="3">
        <v>4</v>
      </c>
      <c r="O5" s="31">
        <f>IF(N5&gt;5,0,IF($N$17="",0,IF((M5-$N$17+100-N5*2)&lt;0,0,(M5-$N$17+100-N5*2))))</f>
        <v>62</v>
      </c>
      <c r="P5" s="3">
        <v>160</v>
      </c>
      <c r="Q5" s="3">
        <v>0</v>
      </c>
      <c r="R5" s="39">
        <f>IF(Q5&gt;5,0,IF($Q$17="",0,IF((P5-$Q$17+100-Q5*2)&lt;0,0,(P5-$Q$17+100-Q5*2))))</f>
        <v>100</v>
      </c>
      <c r="S5" s="35">
        <f>G5+L5+O5+R5</f>
        <v>334.0922256097561</v>
      </c>
      <c r="T5" s="16" t="s">
        <v>39</v>
      </c>
    </row>
    <row r="6" spans="1:20" s="66" customFormat="1" ht="12.75">
      <c r="A6" s="9" t="s">
        <v>29</v>
      </c>
      <c r="B6" s="51" t="s">
        <v>31</v>
      </c>
      <c r="C6" s="45">
        <v>120</v>
      </c>
      <c r="D6" s="3">
        <v>0</v>
      </c>
      <c r="E6" s="3">
        <v>1</v>
      </c>
      <c r="F6" s="3">
        <v>0.9</v>
      </c>
      <c r="G6" s="31">
        <f>IF($D$17="",0,((C6)/$D$17*F6)*100-D6*2)</f>
        <v>84.375</v>
      </c>
      <c r="H6" s="3">
        <v>77</v>
      </c>
      <c r="I6" s="3">
        <v>1</v>
      </c>
      <c r="J6" s="3">
        <v>1</v>
      </c>
      <c r="K6" s="3">
        <v>0.9</v>
      </c>
      <c r="L6" s="31">
        <f>IF($I$17="",0,(H6)/$I$17*K6*100-I6*2)</f>
        <v>82.51219512195122</v>
      </c>
      <c r="M6" s="3">
        <v>150</v>
      </c>
      <c r="N6" s="3">
        <v>2</v>
      </c>
      <c r="O6" s="31">
        <f>IF(N6&gt;5,0,IF($N$17="",0,IF((M6-$N$17+100-N6*2)&lt;0,0,(M6-$N$17+100-N6*2))))</f>
        <v>76</v>
      </c>
      <c r="P6" s="3">
        <v>140</v>
      </c>
      <c r="Q6" s="3">
        <v>0</v>
      </c>
      <c r="R6" s="39">
        <f>IF(Q6&gt;5,0,IF($Q$17="",0,IF((P6-$Q$17+100-Q6*2)&lt;0,0,(P6-$Q$17+100-Q6*2))))</f>
        <v>80</v>
      </c>
      <c r="S6" s="35">
        <f>G6+L6+O6+R6</f>
        <v>322.8871951219512</v>
      </c>
      <c r="T6" s="16">
        <v>4</v>
      </c>
    </row>
    <row r="7" spans="1:20" s="67" customFormat="1" ht="12.75">
      <c r="A7" s="65" t="s">
        <v>46</v>
      </c>
      <c r="B7" s="51" t="s">
        <v>31</v>
      </c>
      <c r="C7" s="45">
        <v>114</v>
      </c>
      <c r="D7" s="3">
        <v>0</v>
      </c>
      <c r="E7" s="3">
        <v>0</v>
      </c>
      <c r="F7" s="3">
        <v>1</v>
      </c>
      <c r="G7" s="31">
        <f>IF($D$17="",0,((C7)/$D$17*F7)*100-D7*2)</f>
        <v>89.0625</v>
      </c>
      <c r="H7" s="3">
        <v>82</v>
      </c>
      <c r="I7" s="3">
        <v>0</v>
      </c>
      <c r="J7" s="3">
        <v>0</v>
      </c>
      <c r="K7" s="3">
        <v>1</v>
      </c>
      <c r="L7" s="31">
        <f>IF($I$17="",0,(H7)/$I$17*K7*100-I7*2)</f>
        <v>100</v>
      </c>
      <c r="M7" s="3">
        <v>120</v>
      </c>
      <c r="N7" s="3">
        <v>0</v>
      </c>
      <c r="O7" s="31">
        <f>IF(N7&gt;5,0,IF($N$17="",0,IF((M7-$N$17+100-N7*2)&lt;0,0,(M7-$N$17+100-N7*2))))</f>
        <v>50</v>
      </c>
      <c r="P7" s="3">
        <v>110</v>
      </c>
      <c r="Q7" s="3">
        <v>0</v>
      </c>
      <c r="R7" s="39">
        <f>IF(Q7&gt;5,0,IF($Q$17="",0,IF((P7-$Q$17+100-Q7*2)&lt;0,0,(P7-$Q$17+100-Q7*2))))</f>
        <v>50</v>
      </c>
      <c r="S7" s="35">
        <f>G7+L7+O7+R7</f>
        <v>289.0625</v>
      </c>
      <c r="T7" s="16">
        <v>5</v>
      </c>
    </row>
    <row r="8" spans="1:20" s="67" customFormat="1" ht="12.75">
      <c r="A8" s="9" t="s">
        <v>34</v>
      </c>
      <c r="B8" s="51" t="s">
        <v>36</v>
      </c>
      <c r="C8" s="45">
        <v>93</v>
      </c>
      <c r="D8" s="3">
        <v>0</v>
      </c>
      <c r="E8" s="3">
        <v>1</v>
      </c>
      <c r="F8" s="3">
        <v>0.9</v>
      </c>
      <c r="G8" s="31">
        <f>IF($D$17="",0,((C8)/$D$17*F8)*100-D8*2)</f>
        <v>65.390625</v>
      </c>
      <c r="H8" s="3">
        <v>65</v>
      </c>
      <c r="I8" s="3">
        <v>0</v>
      </c>
      <c r="J8" s="3">
        <v>0</v>
      </c>
      <c r="K8" s="3">
        <v>1</v>
      </c>
      <c r="L8" s="31">
        <f>IF($I$17="",0,(H8)/$I$17*K8*100-I8*2)</f>
        <v>79.26829268292683</v>
      </c>
      <c r="M8" s="3">
        <v>150</v>
      </c>
      <c r="N8" s="3">
        <v>3</v>
      </c>
      <c r="O8" s="31">
        <f>IF(N8&gt;5,0,IF($N$17="",0,IF((M8-$N$17+100-N8*2)&lt;0,0,(M8-$N$17+100-N8*2))))</f>
        <v>74</v>
      </c>
      <c r="P8" s="3">
        <v>130</v>
      </c>
      <c r="Q8" s="3">
        <v>1</v>
      </c>
      <c r="R8" s="39">
        <f>IF(Q8&gt;5,0,IF($Q$17="",0,IF((P8-$Q$17+100-Q8*2)&lt;0,0,(P8-$Q$17+100-Q8*2))))</f>
        <v>68</v>
      </c>
      <c r="S8" s="35">
        <f>G8+L8+O8+R8</f>
        <v>286.6589176829268</v>
      </c>
      <c r="T8" s="16">
        <v>6</v>
      </c>
    </row>
    <row r="9" spans="1:20" s="67" customFormat="1" ht="12.75">
      <c r="A9" s="9" t="s">
        <v>42</v>
      </c>
      <c r="B9" s="51" t="s">
        <v>31</v>
      </c>
      <c r="C9" s="45">
        <v>99</v>
      </c>
      <c r="D9" s="3">
        <v>0</v>
      </c>
      <c r="E9" s="3">
        <v>0</v>
      </c>
      <c r="F9" s="3">
        <v>1</v>
      </c>
      <c r="G9" s="31">
        <f>IF($D$17="",0,((C9)/$D$17*F9)*100-D9*2)</f>
        <v>77.34375</v>
      </c>
      <c r="H9" s="3">
        <v>72</v>
      </c>
      <c r="I9" s="3">
        <v>0</v>
      </c>
      <c r="J9" s="3">
        <v>0</v>
      </c>
      <c r="K9" s="3">
        <v>1</v>
      </c>
      <c r="L9" s="31">
        <f>IF($I$17="",0,(H9)/$I$17*K9*100-I9*2)</f>
        <v>87.8048780487805</v>
      </c>
      <c r="M9" s="3">
        <v>110</v>
      </c>
      <c r="N9" s="3">
        <v>0</v>
      </c>
      <c r="O9" s="31">
        <f>IF(N9&gt;5,0,IF($N$17="",0,IF((M9-$N$17+100-N9*2)&lt;0,0,(M9-$N$17+100-N9*2))))</f>
        <v>40</v>
      </c>
      <c r="P9" s="3">
        <v>100</v>
      </c>
      <c r="Q9" s="3">
        <v>2</v>
      </c>
      <c r="R9" s="39">
        <f>IF(Q9&gt;5,0,IF($Q$17="",0,IF((P9-$Q$17+100-Q9*2)&lt;0,0,(P9-$Q$17+100-Q9*2))))</f>
        <v>36</v>
      </c>
      <c r="S9" s="35">
        <f>G9+L9+O9+R9</f>
        <v>241.1486280487805</v>
      </c>
      <c r="T9" s="16">
        <v>7</v>
      </c>
    </row>
    <row r="10" spans="1:20" ht="12.75">
      <c r="A10" s="9" t="s">
        <v>33</v>
      </c>
      <c r="B10" s="51" t="s">
        <v>35</v>
      </c>
      <c r="C10" s="45">
        <v>105</v>
      </c>
      <c r="D10" s="3">
        <v>0</v>
      </c>
      <c r="E10" s="3">
        <v>0</v>
      </c>
      <c r="F10" s="3">
        <v>1</v>
      </c>
      <c r="G10" s="31">
        <f>IF($D$17="",0,((C10)/$D$17*F10)*100-D10*2)</f>
        <v>82.03125</v>
      </c>
      <c r="H10" s="3">
        <v>74</v>
      </c>
      <c r="I10" s="3">
        <v>0</v>
      </c>
      <c r="J10" s="3">
        <v>0</v>
      </c>
      <c r="K10" s="3">
        <v>1</v>
      </c>
      <c r="L10" s="31">
        <f>IF($I$17="",0,(H10)/$I$17*K10*100-I10*2)</f>
        <v>90.2439024390244</v>
      </c>
      <c r="M10" s="3">
        <v>140</v>
      </c>
      <c r="N10" s="3">
        <v>4</v>
      </c>
      <c r="O10" s="31">
        <f>IF(N10&gt;5,0,IF($N$17="",0,IF((M10-$N$17+100-N10*2)&lt;0,0,(M10-$N$17+100-N10*2))))</f>
        <v>62</v>
      </c>
      <c r="P10" s="3">
        <v>0</v>
      </c>
      <c r="Q10" s="3">
        <v>0</v>
      </c>
      <c r="R10" s="39">
        <f>IF(Q10&gt;5,0,IF($Q$17="",0,IF((P10-$Q$17+100-Q10*2)&lt;0,0,(P10-$Q$17+100-Q10*2))))</f>
        <v>0</v>
      </c>
      <c r="S10" s="35">
        <f>G10+L10+O10+R10</f>
        <v>234.2751524390244</v>
      </c>
      <c r="T10" s="16">
        <v>8</v>
      </c>
    </row>
    <row r="11" spans="1:20" ht="12.75">
      <c r="A11" s="9" t="s">
        <v>28</v>
      </c>
      <c r="B11" s="16" t="s">
        <v>32</v>
      </c>
      <c r="C11" s="45">
        <v>88</v>
      </c>
      <c r="D11" s="3">
        <v>0</v>
      </c>
      <c r="E11" s="3">
        <v>3</v>
      </c>
      <c r="F11" s="3">
        <v>0.9</v>
      </c>
      <c r="G11" s="31">
        <f>IF($D$17="",0,((C11)/$D$17*F11)*100-D11*2)</f>
        <v>61.875</v>
      </c>
      <c r="H11" s="3">
        <v>63</v>
      </c>
      <c r="I11" s="3">
        <v>0</v>
      </c>
      <c r="J11" s="3">
        <v>1</v>
      </c>
      <c r="K11" s="3">
        <v>0.9</v>
      </c>
      <c r="L11" s="31">
        <f>IF($I$17="",0,(H11)/$I$17*K11*100-I11*2)</f>
        <v>69.14634146341464</v>
      </c>
      <c r="M11" s="3">
        <v>100</v>
      </c>
      <c r="N11" s="3">
        <v>3</v>
      </c>
      <c r="O11" s="31">
        <f>IF(N11&gt;5,0,IF($N$17="",0,IF((M11-$N$17+100-N11*2)&lt;0,0,(M11-$N$17+100-N11*2))))</f>
        <v>24</v>
      </c>
      <c r="P11" s="3">
        <v>120</v>
      </c>
      <c r="Q11" s="3">
        <v>4</v>
      </c>
      <c r="R11" s="39">
        <f>IF(Q11&gt;5,0,IF($Q$17="",0,IF((P11-$Q$17+100-Q11*2)&lt;0,0,(P11-$Q$17+100-Q11*2))))</f>
        <v>52</v>
      </c>
      <c r="S11" s="35">
        <f>G11+L11+O11+R11</f>
        <v>207.02134146341464</v>
      </c>
      <c r="T11" s="16">
        <v>9</v>
      </c>
    </row>
    <row r="12" spans="1:20" s="67" customFormat="1" ht="12.75">
      <c r="A12" s="9" t="s">
        <v>47</v>
      </c>
      <c r="B12" s="16" t="s">
        <v>31</v>
      </c>
      <c r="C12" s="45">
        <v>80</v>
      </c>
      <c r="D12" s="3">
        <v>0</v>
      </c>
      <c r="E12" s="3">
        <v>0</v>
      </c>
      <c r="F12" s="3">
        <v>1</v>
      </c>
      <c r="G12" s="31">
        <f>IF($D$17="",0,((C12)/$D$17*F12)*100-D12*2)</f>
        <v>62.5</v>
      </c>
      <c r="H12" s="3">
        <v>56</v>
      </c>
      <c r="I12" s="3">
        <v>0</v>
      </c>
      <c r="J12" s="3">
        <v>1</v>
      </c>
      <c r="K12" s="3">
        <v>0.9</v>
      </c>
      <c r="L12" s="31">
        <f>IF($I$17="",0,(H12)/$I$17*K12*100-I12*2)</f>
        <v>61.46341463414635</v>
      </c>
      <c r="M12" s="3">
        <v>100</v>
      </c>
      <c r="N12" s="3">
        <v>3</v>
      </c>
      <c r="O12" s="31">
        <f>IF(N12&gt;5,0,IF($N$17="",0,IF((M12-$N$17+100-N12*2)&lt;0,0,(M12-$N$17+100-N12*2))))</f>
        <v>24</v>
      </c>
      <c r="P12" s="3">
        <v>90</v>
      </c>
      <c r="Q12" s="3">
        <v>1</v>
      </c>
      <c r="R12" s="39">
        <f>IF(Q12&gt;5,0,IF($Q$17="",0,IF((P12-$Q$17+100-Q12*2)&lt;0,0,(P12-$Q$17+100-Q12*2))))</f>
        <v>28</v>
      </c>
      <c r="S12" s="35">
        <f>G12+L12+O12+R12</f>
        <v>175.96341463414635</v>
      </c>
      <c r="T12" s="16">
        <v>10</v>
      </c>
    </row>
    <row r="13" spans="1:20" ht="12.75">
      <c r="A13" s="9" t="s">
        <v>26</v>
      </c>
      <c r="B13" s="16" t="s">
        <v>31</v>
      </c>
      <c r="C13" s="45">
        <v>73</v>
      </c>
      <c r="D13" s="3">
        <v>1</v>
      </c>
      <c r="E13" s="3">
        <v>1</v>
      </c>
      <c r="F13" s="3">
        <v>0.9</v>
      </c>
      <c r="G13" s="31">
        <f>IF($D$17="",0,((C13)/$D$17*F13)*100-D13*2)</f>
        <v>49.328125</v>
      </c>
      <c r="H13" s="3">
        <v>41</v>
      </c>
      <c r="I13" s="3">
        <v>0</v>
      </c>
      <c r="J13" s="3">
        <v>2</v>
      </c>
      <c r="K13" s="3">
        <v>0.9</v>
      </c>
      <c r="L13" s="31">
        <f>IF($I$17="",0,(H13)/$I$17*K13*100-I13*2)</f>
        <v>45</v>
      </c>
      <c r="M13" s="3">
        <v>70</v>
      </c>
      <c r="N13" s="3">
        <v>5</v>
      </c>
      <c r="O13" s="31">
        <f>IF(N13&gt;5,0,IF($N$17="",0,IF((M13-$N$17+100-N13*2)&lt;0,0,(M13-$N$17+100-N13*2))))</f>
        <v>0</v>
      </c>
      <c r="P13" s="3">
        <v>80</v>
      </c>
      <c r="Q13" s="3">
        <v>4</v>
      </c>
      <c r="R13" s="39">
        <f>IF(Q13&gt;5,0,IF($Q$17="",0,IF((P13-$Q$17+100-Q13*2)&lt;0,0,(P13-$Q$17+100-Q13*2))))</f>
        <v>12</v>
      </c>
      <c r="S13" s="35">
        <f>G13+L13+O13+R13</f>
        <v>106.328125</v>
      </c>
      <c r="T13" s="16">
        <v>11</v>
      </c>
    </row>
    <row r="14" spans="1:20" ht="13.5" thickBot="1">
      <c r="A14" s="10" t="s">
        <v>44</v>
      </c>
      <c r="B14" s="17" t="s">
        <v>31</v>
      </c>
      <c r="C14" s="44">
        <v>61</v>
      </c>
      <c r="D14" s="1">
        <v>0</v>
      </c>
      <c r="E14" s="1">
        <v>0</v>
      </c>
      <c r="F14" s="1">
        <v>0.9</v>
      </c>
      <c r="G14" s="32">
        <f>IF($D$17="",0,((C14)/$D$17*F14)*100-D14*2)</f>
        <v>42.890625</v>
      </c>
      <c r="H14" s="1">
        <v>41</v>
      </c>
      <c r="I14" s="1">
        <v>0</v>
      </c>
      <c r="J14" s="1">
        <v>0</v>
      </c>
      <c r="K14" s="1">
        <v>1</v>
      </c>
      <c r="L14" s="32">
        <f>IF($I$17="",0,(H14)/$I$17*K14*100-I14*2)</f>
        <v>50</v>
      </c>
      <c r="M14" s="1">
        <v>70</v>
      </c>
      <c r="N14" s="1">
        <v>1</v>
      </c>
      <c r="O14" s="32">
        <f>IF(N14&gt;5,0,IF($N$17="",0,IF((M14-$N$17+100-N14*2)&lt;0,0,(M14-$N$17+100-N14*2))))</f>
        <v>0</v>
      </c>
      <c r="P14" s="1">
        <v>70</v>
      </c>
      <c r="Q14" s="1">
        <v>2</v>
      </c>
      <c r="R14" s="40">
        <f>IF(Q14&gt;5,0,IF($Q$17="",0,IF((P14-$Q$17+100-Q14*2)&lt;0,0,(P14-$Q$17+100-Q14*2))))</f>
        <v>6</v>
      </c>
      <c r="S14" s="36">
        <f>G14+L14+O14+R14</f>
        <v>98.890625</v>
      </c>
      <c r="T14" s="17">
        <v>12</v>
      </c>
    </row>
    <row r="16" spans="1:20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17" ht="13.5" thickBot="1">
      <c r="A17" s="29" t="s">
        <v>18</v>
      </c>
      <c r="B17" s="29"/>
      <c r="C17" t="s">
        <v>14</v>
      </c>
      <c r="D17" s="28">
        <v>128</v>
      </c>
      <c r="H17" t="s">
        <v>15</v>
      </c>
      <c r="I17" s="28">
        <v>82</v>
      </c>
      <c r="M17" t="s">
        <v>16</v>
      </c>
      <c r="N17" s="28">
        <v>170</v>
      </c>
      <c r="P17" t="s">
        <v>17</v>
      </c>
      <c r="Q17" s="28">
        <v>160</v>
      </c>
    </row>
    <row r="18" spans="1:20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3:20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6" ht="12.75">
      <c r="A20" t="s">
        <v>45</v>
      </c>
      <c r="F20" s="29" t="s">
        <v>48</v>
      </c>
    </row>
  </sheetData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martons</dc:creator>
  <cp:keywords/>
  <dc:description/>
  <cp:lastModifiedBy>ProvicsF</cp:lastModifiedBy>
  <cp:lastPrinted>2013-04-20T12:26:25Z</cp:lastPrinted>
  <dcterms:created xsi:type="dcterms:W3CDTF">2004-04-17T08:56:31Z</dcterms:created>
  <dcterms:modified xsi:type="dcterms:W3CDTF">2013-04-21T18:22:01Z</dcterms:modified>
  <cp:category/>
  <cp:version/>
  <cp:contentType/>
  <cp:contentStatus/>
</cp:coreProperties>
</file>